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0820 바탕화면백업\10. 사전정보공개\매월_초과근무수당지급내역\"/>
    </mc:Choice>
  </mc:AlternateContent>
  <bookViews>
    <workbookView xWindow="0" yWindow="0" windowWidth="23040" windowHeight="9150"/>
  </bookViews>
  <sheets>
    <sheet name="초과근무수당" sheetId="1" r:id="rId1"/>
  </sheets>
  <calcPr calcId="152511"/>
</workbook>
</file>

<file path=xl/calcChain.xml><?xml version="1.0" encoding="utf-8"?>
<calcChain xmlns="http://schemas.openxmlformats.org/spreadsheetml/2006/main">
  <c r="E16" i="1" l="1"/>
  <c r="E6" i="1"/>
  <c r="E7" i="1"/>
  <c r="E8" i="1"/>
  <c r="E9" i="1"/>
  <c r="E10" i="1"/>
  <c r="E11" i="1"/>
  <c r="E12" i="1"/>
  <c r="E13" i="1"/>
  <c r="E14" i="1"/>
  <c r="E15" i="1"/>
  <c r="E5" i="1"/>
  <c r="C15" i="1"/>
  <c r="C14" i="1"/>
  <c r="C13" i="1"/>
  <c r="C12" i="1"/>
  <c r="C11" i="1"/>
  <c r="C10" i="1"/>
  <c r="C9" i="1"/>
  <c r="C8" i="1"/>
  <c r="C7" i="1"/>
  <c r="C6" i="1"/>
  <c r="C5" i="1"/>
  <c r="C17" i="1" l="1"/>
  <c r="H7" i="1" l="1"/>
  <c r="H16" i="1" l="1"/>
  <c r="H13" i="1"/>
  <c r="G13" i="1"/>
  <c r="H6" i="1" l="1"/>
  <c r="H9" i="1" l="1"/>
  <c r="G9" i="1"/>
  <c r="H14" i="1" l="1"/>
  <c r="H8" i="1" l="1"/>
  <c r="G6" i="1" l="1"/>
  <c r="C29" i="1" l="1"/>
  <c r="C28" i="1"/>
  <c r="B30" i="1"/>
  <c r="B25" i="1"/>
  <c r="B26" i="1" s="1"/>
  <c r="C25" i="1"/>
  <c r="C26" i="1" s="1"/>
  <c r="C30" i="1" l="1"/>
  <c r="G16" i="1"/>
  <c r="H15" i="1" l="1"/>
  <c r="G15" i="1"/>
  <c r="G14" i="1"/>
  <c r="H12" i="1"/>
  <c r="G12" i="1"/>
  <c r="G11" i="1"/>
  <c r="H11" i="1"/>
  <c r="H10" i="1"/>
  <c r="G7" i="1"/>
  <c r="G8" i="1"/>
  <c r="G10" i="1"/>
  <c r="G5" i="1" l="1"/>
  <c r="H5" i="1" l="1"/>
</calcChain>
</file>

<file path=xl/sharedStrings.xml><?xml version="1.0" encoding="utf-8"?>
<sst xmlns="http://schemas.openxmlformats.org/spreadsheetml/2006/main" count="25" uniqueCount="25">
  <si>
    <t>초과근무수당 지급내역</t>
    <phoneticPr fontId="7" type="noConversion"/>
  </si>
  <si>
    <t xml:space="preserve">근무월 </t>
    <phoneticPr fontId="7" type="noConversion"/>
  </si>
  <si>
    <t>초과근무수당지급액</t>
    <phoneticPr fontId="7" type="noConversion"/>
  </si>
  <si>
    <t>1인당평균초과근무시간</t>
    <phoneticPr fontId="7" type="noConversion"/>
  </si>
  <si>
    <t>1월</t>
    <phoneticPr fontId="7" type="noConversion"/>
  </si>
  <si>
    <t>2월</t>
    <phoneticPr fontId="7" type="noConversion"/>
  </si>
  <si>
    <t>3월</t>
    <phoneticPr fontId="7" type="noConversion"/>
  </si>
  <si>
    <t>4월</t>
    <phoneticPr fontId="7" type="noConversion"/>
  </si>
  <si>
    <t>5월</t>
    <phoneticPr fontId="7" type="noConversion"/>
  </si>
  <si>
    <t>6월</t>
    <phoneticPr fontId="7" type="noConversion"/>
  </si>
  <si>
    <t>7월</t>
    <phoneticPr fontId="7" type="noConversion"/>
  </si>
  <si>
    <t>8월</t>
    <phoneticPr fontId="7" type="noConversion"/>
  </si>
  <si>
    <t>9월</t>
    <phoneticPr fontId="7" type="noConversion"/>
  </si>
  <si>
    <t>계</t>
    <phoneticPr fontId="7" type="noConversion"/>
  </si>
  <si>
    <t>(단위 : 원)</t>
    <phoneticPr fontId="7" type="noConversion"/>
  </si>
  <si>
    <t>총인원</t>
    <phoneticPr fontId="7" type="noConversion"/>
  </si>
  <si>
    <t>초과근무시간
(시간)</t>
    <phoneticPr fontId="7" type="noConversion"/>
  </si>
  <si>
    <t>1인당초과근무수당지급액</t>
    <phoneticPr fontId="7" type="noConversion"/>
  </si>
  <si>
    <t>급여대장</t>
    <phoneticPr fontId="7" type="noConversion"/>
  </si>
  <si>
    <t>일자</t>
    <phoneticPr fontId="7" type="noConversion"/>
  </si>
  <si>
    <t>월별상세내역</t>
    <phoneticPr fontId="7" type="noConversion"/>
  </si>
  <si>
    <t>10월</t>
  </si>
  <si>
    <t>11월</t>
  </si>
  <si>
    <t>12월</t>
  </si>
  <si>
    <r>
      <t>&lt;20</t>
    </r>
    <r>
      <rPr>
        <sz val="11"/>
        <color theme="1"/>
        <rFont val="맑은 고딕"/>
        <family val="2"/>
        <charset val="129"/>
        <scheme val="minor"/>
      </rPr>
      <t>25년&gt;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</si>
</sst>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0_ "/>
    <numFmt numFmtId="179" formatCode="_-* #,##0_-;\-* #,##0_-;_-* &quot;-&quot;??_-;_-@_-"/>
  </numFmts>
  <fonts count="13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41" fontId="5" fillId="0" borderId="0" xfId="1" applyFont="1" applyAlignment="1">
      <alignment horizontal="right" vertical="center"/>
    </xf>
    <xf numFmtId="41" fontId="5" fillId="0" borderId="0" xfId="0" applyNumberFormat="1" applyFont="1">
      <alignment vertical="center"/>
    </xf>
    <xf numFmtId="176" fontId="10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12" fillId="0" borderId="1" xfId="0" applyFont="1" applyBorder="1">
      <alignment vertical="center"/>
    </xf>
    <xf numFmtId="41" fontId="12" fillId="0" borderId="1" xfId="1" applyFont="1" applyBorder="1">
      <alignment vertical="center"/>
    </xf>
    <xf numFmtId="41" fontId="12" fillId="0" borderId="1" xfId="0" applyNumberFormat="1" applyFont="1" applyBorder="1">
      <alignment vertical="center"/>
    </xf>
    <xf numFmtId="0" fontId="0" fillId="2" borderId="1" xfId="0" applyFill="1" applyBorder="1">
      <alignment vertical="center"/>
    </xf>
    <xf numFmtId="41" fontId="0" fillId="2" borderId="1" xfId="1" applyFont="1" applyFill="1" applyBorder="1">
      <alignment vertical="center"/>
    </xf>
    <xf numFmtId="43" fontId="0" fillId="0" borderId="0" xfId="1" applyNumberFormat="1" applyFont="1" applyBorder="1">
      <alignment vertical="center"/>
    </xf>
    <xf numFmtId="0" fontId="2" fillId="0" borderId="0" xfId="0" applyFont="1">
      <alignment vertical="center"/>
    </xf>
    <xf numFmtId="0" fontId="11" fillId="0" borderId="0" xfId="1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10" fillId="0" borderId="1" xfId="1" applyNumberFormat="1" applyFont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D7" sqref="D7"/>
    </sheetView>
  </sheetViews>
  <sheetFormatPr defaultRowHeight="12" x14ac:dyDescent="0.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7.140625" style="2" customWidth="1"/>
    <col min="6" max="6" width="11" hidden="1" customWidth="1"/>
    <col min="7" max="7" width="8.5703125" hidden="1" customWidth="1"/>
    <col min="8" max="8" width="7.5703125" hidden="1" customWidth="1"/>
    <col min="9" max="9" width="9.140625" customWidth="1"/>
    <col min="10" max="10" width="12.5703125" style="2" bestFit="1" customWidth="1"/>
    <col min="11" max="11" width="12.5703125" bestFit="1" customWidth="1"/>
  </cols>
  <sheetData>
    <row r="1" spans="1:10" ht="26.25" x14ac:dyDescent="0.2">
      <c r="A1" s="29" t="s">
        <v>0</v>
      </c>
      <c r="B1" s="29"/>
      <c r="C1" s="29"/>
      <c r="D1" s="29"/>
      <c r="E1" s="29"/>
    </row>
    <row r="3" spans="1:10" s="5" customFormat="1" ht="25.5" customHeight="1" x14ac:dyDescent="0.2">
      <c r="A3" s="28" t="s">
        <v>24</v>
      </c>
      <c r="B3" s="6"/>
      <c r="C3" s="7"/>
      <c r="D3" s="7"/>
      <c r="E3" s="8" t="s">
        <v>14</v>
      </c>
      <c r="J3" s="7"/>
    </row>
    <row r="4" spans="1:10" s="5" customFormat="1" ht="39.75" customHeight="1" x14ac:dyDescent="0.2">
      <c r="A4" s="3" t="s">
        <v>1</v>
      </c>
      <c r="B4" s="11" t="s">
        <v>16</v>
      </c>
      <c r="C4" s="4" t="s">
        <v>2</v>
      </c>
      <c r="D4" s="4" t="s">
        <v>3</v>
      </c>
      <c r="E4" s="4" t="s">
        <v>17</v>
      </c>
      <c r="F4" s="14" t="s">
        <v>15</v>
      </c>
    </row>
    <row r="5" spans="1:10" s="5" customFormat="1" ht="27.75" customHeight="1" x14ac:dyDescent="0.2">
      <c r="A5" s="3" t="s">
        <v>4</v>
      </c>
      <c r="B5" s="3">
        <v>270</v>
      </c>
      <c r="C5" s="4">
        <f>2653410+61545</f>
        <v>2714955</v>
      </c>
      <c r="D5" s="10">
        <v>45</v>
      </c>
      <c r="E5" s="31">
        <f>C5/F5</f>
        <v>452492.5</v>
      </c>
      <c r="F5" s="5">
        <v>6</v>
      </c>
      <c r="G5" s="12">
        <f>B5/D5</f>
        <v>6</v>
      </c>
      <c r="H5" s="5">
        <f>C5/E5</f>
        <v>6</v>
      </c>
      <c r="J5" s="7"/>
    </row>
    <row r="6" spans="1:10" s="5" customFormat="1" ht="27.75" customHeight="1" x14ac:dyDescent="0.2">
      <c r="A6" s="3" t="s">
        <v>5</v>
      </c>
      <c r="B6" s="3">
        <v>295</v>
      </c>
      <c r="C6" s="4">
        <f>3396929+49466+61545</f>
        <v>3507940</v>
      </c>
      <c r="D6" s="10">
        <v>42.14</v>
      </c>
      <c r="E6" s="31">
        <f t="shared" ref="E6:E16" si="0">C6/F6</f>
        <v>501134.28571428574</v>
      </c>
      <c r="F6" s="5">
        <v>7</v>
      </c>
      <c r="G6" s="12">
        <f>B6/D6</f>
        <v>7.0004746084480303</v>
      </c>
      <c r="H6" s="5">
        <f>C6/E6</f>
        <v>7</v>
      </c>
      <c r="J6" s="7"/>
    </row>
    <row r="7" spans="1:10" s="5" customFormat="1" ht="27.75" customHeight="1" x14ac:dyDescent="0.2">
      <c r="A7" s="3" t="s">
        <v>6</v>
      </c>
      <c r="B7" s="3">
        <v>294</v>
      </c>
      <c r="C7" s="4">
        <f>3555268+52397+61545</f>
        <v>3669210</v>
      </c>
      <c r="D7" s="10">
        <v>49</v>
      </c>
      <c r="E7" s="31">
        <f t="shared" si="0"/>
        <v>611535</v>
      </c>
      <c r="F7" s="5">
        <v>6</v>
      </c>
      <c r="G7" s="12">
        <f t="shared" ref="G7:G10" si="1">B7/D7</f>
        <v>6</v>
      </c>
      <c r="H7" s="13">
        <f>C7/E7</f>
        <v>6</v>
      </c>
      <c r="J7" s="7"/>
    </row>
    <row r="8" spans="1:10" s="5" customFormat="1" ht="27.75" customHeight="1" x14ac:dyDescent="0.2">
      <c r="A8" s="3" t="s">
        <v>7</v>
      </c>
      <c r="B8" s="3">
        <v>321</v>
      </c>
      <c r="C8" s="4">
        <f>4449405+32043+45685+61545</f>
        <v>4588678</v>
      </c>
      <c r="D8" s="10">
        <v>35.67</v>
      </c>
      <c r="E8" s="31">
        <f t="shared" si="0"/>
        <v>509853.11111111112</v>
      </c>
      <c r="F8" s="5">
        <v>9</v>
      </c>
      <c r="G8" s="12">
        <f t="shared" si="1"/>
        <v>8.9991589571068111</v>
      </c>
      <c r="H8" s="13">
        <f>C8/E8</f>
        <v>9</v>
      </c>
      <c r="J8" s="7"/>
    </row>
    <row r="9" spans="1:10" s="5" customFormat="1" ht="27.75" customHeight="1" x14ac:dyDescent="0.2">
      <c r="A9" s="3" t="s">
        <v>8</v>
      </c>
      <c r="B9" s="3">
        <v>335</v>
      </c>
      <c r="C9" s="4">
        <f>4264748+76361+9061+61545</f>
        <v>4411715</v>
      </c>
      <c r="D9" s="10">
        <v>37.22</v>
      </c>
      <c r="E9" s="31">
        <f t="shared" si="0"/>
        <v>490190.55555555556</v>
      </c>
      <c r="F9" s="5">
        <v>9</v>
      </c>
      <c r="G9" s="12">
        <f>B9/D9</f>
        <v>9.0005373455131661</v>
      </c>
      <c r="H9" s="13">
        <f>C9/E9</f>
        <v>9</v>
      </c>
      <c r="J9" s="7"/>
    </row>
    <row r="10" spans="1:10" s="5" customFormat="1" ht="27.75" customHeight="1" x14ac:dyDescent="0.2">
      <c r="A10" s="3" t="s">
        <v>9</v>
      </c>
      <c r="B10" s="3">
        <v>334</v>
      </c>
      <c r="C10" s="4">
        <f>4390224+34586+61545</f>
        <v>4486355</v>
      </c>
      <c r="D10" s="10">
        <v>33.4</v>
      </c>
      <c r="E10" s="31">
        <f t="shared" si="0"/>
        <v>448635.5</v>
      </c>
      <c r="F10" s="5">
        <v>10</v>
      </c>
      <c r="G10" s="12">
        <f t="shared" si="1"/>
        <v>10</v>
      </c>
      <c r="H10" s="13">
        <f t="shared" ref="H10:H15" si="2">C10/E10</f>
        <v>10</v>
      </c>
      <c r="J10" s="7"/>
    </row>
    <row r="11" spans="1:10" s="5" customFormat="1" ht="27.75" customHeight="1" x14ac:dyDescent="0.2">
      <c r="A11" s="3" t="s">
        <v>10</v>
      </c>
      <c r="B11" s="3">
        <v>360</v>
      </c>
      <c r="C11" s="4">
        <f>4942263+2289+95138+61545</f>
        <v>5101235</v>
      </c>
      <c r="D11" s="10">
        <v>25.71</v>
      </c>
      <c r="E11" s="31">
        <f t="shared" si="0"/>
        <v>364373.92857142858</v>
      </c>
      <c r="F11" s="5">
        <v>14</v>
      </c>
      <c r="G11" s="12">
        <f t="shared" ref="G11:G16" si="3">B11/D11</f>
        <v>14.002333722287048</v>
      </c>
      <c r="H11" s="9">
        <f t="shared" si="2"/>
        <v>14</v>
      </c>
      <c r="J11" s="7"/>
    </row>
    <row r="12" spans="1:10" s="5" customFormat="1" ht="27.75" customHeight="1" x14ac:dyDescent="0.2">
      <c r="A12" s="3" t="s">
        <v>11</v>
      </c>
      <c r="B12" s="3">
        <v>292</v>
      </c>
      <c r="C12" s="4">
        <f>3242963+42780+61545</f>
        <v>3347288</v>
      </c>
      <c r="D12" s="10">
        <v>48.67</v>
      </c>
      <c r="E12" s="31">
        <f t="shared" si="0"/>
        <v>557881.33333333337</v>
      </c>
      <c r="F12" s="5">
        <v>6</v>
      </c>
      <c r="G12" s="5">
        <f t="shared" si="3"/>
        <v>5.9995890692418321</v>
      </c>
      <c r="H12" s="9">
        <f t="shared" si="2"/>
        <v>6</v>
      </c>
      <c r="J12" s="7"/>
    </row>
    <row r="13" spans="1:10" s="5" customFormat="1" ht="27.75" customHeight="1" x14ac:dyDescent="0.2">
      <c r="A13" s="3" t="s">
        <v>12</v>
      </c>
      <c r="B13" s="3">
        <v>342</v>
      </c>
      <c r="C13" s="4">
        <f>4472896+78910+61545</f>
        <v>4613351</v>
      </c>
      <c r="D13" s="10">
        <v>28.5</v>
      </c>
      <c r="E13" s="31">
        <f t="shared" si="0"/>
        <v>384445.91666666669</v>
      </c>
      <c r="F13" s="5">
        <v>12</v>
      </c>
      <c r="G13" s="5">
        <f t="shared" si="3"/>
        <v>12</v>
      </c>
      <c r="H13" s="9">
        <f t="shared" si="2"/>
        <v>12</v>
      </c>
      <c r="J13" s="7"/>
    </row>
    <row r="14" spans="1:10" s="5" customFormat="1" ht="27.75" customHeight="1" x14ac:dyDescent="0.2">
      <c r="A14" s="3" t="s">
        <v>21</v>
      </c>
      <c r="B14" s="3">
        <v>310</v>
      </c>
      <c r="C14" s="4">
        <f>3964912+64665+61545</f>
        <v>4091122</v>
      </c>
      <c r="D14" s="10">
        <v>44.29</v>
      </c>
      <c r="E14" s="31">
        <f t="shared" si="0"/>
        <v>584446</v>
      </c>
      <c r="F14" s="5">
        <v>7</v>
      </c>
      <c r="G14" s="5">
        <f t="shared" si="3"/>
        <v>6.9993226461955294</v>
      </c>
      <c r="H14" s="9">
        <f>C14/E14</f>
        <v>7</v>
      </c>
      <c r="J14" s="7"/>
    </row>
    <row r="15" spans="1:10" s="5" customFormat="1" ht="27.75" customHeight="1" x14ac:dyDescent="0.2">
      <c r="A15" s="3" t="s">
        <v>22</v>
      </c>
      <c r="B15" s="3">
        <v>366</v>
      </c>
      <c r="C15" s="4">
        <f>5205032+95038+61545</f>
        <v>5361615</v>
      </c>
      <c r="D15" s="10">
        <v>33.270000000000003</v>
      </c>
      <c r="E15" s="31">
        <f t="shared" si="0"/>
        <v>487419.54545454547</v>
      </c>
      <c r="F15" s="5">
        <v>11</v>
      </c>
      <c r="G15" s="5">
        <f t="shared" si="3"/>
        <v>11.000901713255184</v>
      </c>
      <c r="H15" s="9">
        <f t="shared" si="2"/>
        <v>11</v>
      </c>
      <c r="J15" s="7"/>
    </row>
    <row r="16" spans="1:10" s="5" customFormat="1" ht="27.75" customHeight="1" x14ac:dyDescent="0.2">
      <c r="A16" s="3" t="s">
        <v>23</v>
      </c>
      <c r="B16" s="3">
        <v>355</v>
      </c>
      <c r="C16" s="4">
        <v>5656027</v>
      </c>
      <c r="D16" s="10">
        <v>50.86</v>
      </c>
      <c r="E16" s="31">
        <f t="shared" si="0"/>
        <v>808003.85714285716</v>
      </c>
      <c r="F16" s="5">
        <v>7</v>
      </c>
      <c r="G16" s="12">
        <f t="shared" si="3"/>
        <v>6.9799449469130952</v>
      </c>
      <c r="H16" s="9">
        <f>C16/E16</f>
        <v>7</v>
      </c>
      <c r="J16" s="7"/>
    </row>
    <row r="17" spans="1:5" s="5" customFormat="1" ht="27.75" customHeight="1" x14ac:dyDescent="0.2">
      <c r="A17" s="3" t="s">
        <v>13</v>
      </c>
      <c r="B17" s="3"/>
      <c r="C17" s="4">
        <f>SUM(C5:C16)</f>
        <v>51549491</v>
      </c>
      <c r="D17" s="4"/>
      <c r="E17" s="4"/>
    </row>
    <row r="20" spans="1:5" ht="16.5" hidden="1" x14ac:dyDescent="0.2">
      <c r="A20" s="17" t="s">
        <v>20</v>
      </c>
    </row>
    <row r="21" spans="1:5" hidden="1" x14ac:dyDescent="0.2">
      <c r="A21" s="18">
        <v>11</v>
      </c>
      <c r="B21" s="20">
        <v>387</v>
      </c>
      <c r="C21" s="19">
        <v>5111458</v>
      </c>
    </row>
    <row r="22" spans="1:5" hidden="1" x14ac:dyDescent="0.2">
      <c r="A22" s="30">
        <v>12</v>
      </c>
      <c r="B22" s="20">
        <v>200</v>
      </c>
      <c r="C22" s="19">
        <v>4070200</v>
      </c>
    </row>
    <row r="23" spans="1:5" hidden="1" x14ac:dyDescent="0.2">
      <c r="A23" s="30"/>
      <c r="B23" s="20">
        <v>35</v>
      </c>
      <c r="C23" s="19">
        <v>725391</v>
      </c>
    </row>
    <row r="24" spans="1:5" hidden="1" x14ac:dyDescent="0.2">
      <c r="A24" s="30"/>
      <c r="B24" s="20">
        <v>246</v>
      </c>
      <c r="C24" s="19">
        <v>1830000</v>
      </c>
    </row>
    <row r="25" spans="1:5" hidden="1" x14ac:dyDescent="0.2">
      <c r="A25" s="25"/>
      <c r="B25" s="26">
        <f>SUM(B22:B24)</f>
        <v>481</v>
      </c>
      <c r="C25" s="26">
        <f>SUM(C22:C24)</f>
        <v>6625591</v>
      </c>
    </row>
    <row r="26" spans="1:5" hidden="1" x14ac:dyDescent="0.2">
      <c r="A26" s="21"/>
      <c r="B26" s="27">
        <f>B25/20</f>
        <v>24.05</v>
      </c>
      <c r="C26" s="27">
        <f>C25/20</f>
        <v>331279.55</v>
      </c>
    </row>
    <row r="27" spans="1:5" ht="16.5" hidden="1" x14ac:dyDescent="0.2">
      <c r="A27" s="15" t="s">
        <v>19</v>
      </c>
      <c r="B27" s="16" t="s">
        <v>18</v>
      </c>
    </row>
    <row r="28" spans="1:5" ht="13.5" hidden="1" x14ac:dyDescent="0.2">
      <c r="A28" s="22">
        <v>201912</v>
      </c>
      <c r="B28" s="23">
        <v>9181658</v>
      </c>
      <c r="C28" s="24">
        <f>B28-C16</f>
        <v>3525631</v>
      </c>
    </row>
    <row r="29" spans="1:5" ht="13.5" hidden="1" x14ac:dyDescent="0.2">
      <c r="A29" s="22">
        <v>202001</v>
      </c>
      <c r="B29" s="23">
        <v>2555391</v>
      </c>
      <c r="C29" s="24">
        <f>C23+C24</f>
        <v>2555391</v>
      </c>
    </row>
    <row r="30" spans="1:5" hidden="1" x14ac:dyDescent="0.2">
      <c r="A30" s="26"/>
      <c r="B30" s="26">
        <f t="shared" ref="B30" si="4">SUM(B28:B29)</f>
        <v>11737049</v>
      </c>
      <c r="C30" s="26">
        <f>SUM(C28:C29)</f>
        <v>6081022</v>
      </c>
    </row>
  </sheetData>
  <mergeCells count="2">
    <mergeCell ref="A1:E1"/>
    <mergeCell ref="A22:A24"/>
  </mergeCells>
  <phoneticPr fontId="7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2014-10-23T02:39:48Z</cp:lastPrinted>
  <dcterms:created xsi:type="dcterms:W3CDTF">2014-10-08T02:27:44Z</dcterms:created>
  <dcterms:modified xsi:type="dcterms:W3CDTF">2026-01-12T05:43:38Z</dcterms:modified>
</cp:coreProperties>
</file>