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2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C13" i="1" l="1"/>
  <c r="C5" i="1"/>
  <c r="C14" i="1"/>
  <c r="C12" i="1"/>
  <c r="C11" i="1"/>
  <c r="C10" i="1"/>
  <c r="C9" i="1"/>
  <c r="C8" i="1"/>
  <c r="C7" i="1"/>
  <c r="C6" i="1"/>
  <c r="H13" i="1" l="1"/>
  <c r="G6" i="1" l="1"/>
  <c r="E5" i="1" l="1"/>
  <c r="D5" i="1"/>
  <c r="H16" i="1" l="1"/>
  <c r="C29" i="1"/>
  <c r="C28" i="1"/>
  <c r="B30" i="1"/>
  <c r="B25" i="1"/>
  <c r="B26" i="1" s="1"/>
  <c r="C25" i="1"/>
  <c r="C26" i="1" s="1"/>
  <c r="G16" i="1"/>
  <c r="C30" i="1" l="1"/>
  <c r="C17" i="1"/>
  <c r="G15" i="1"/>
  <c r="H15" i="1" l="1"/>
  <c r="H14" i="1" l="1"/>
  <c r="G14" i="1"/>
  <c r="G13" i="1"/>
  <c r="H12" i="1"/>
  <c r="G12" i="1"/>
  <c r="G11" i="1"/>
  <c r="H11" i="1"/>
  <c r="H6" i="1"/>
  <c r="H7" i="1"/>
  <c r="H8" i="1"/>
  <c r="H9" i="1"/>
  <c r="H10" i="1"/>
  <c r="G7" i="1"/>
  <c r="G8" i="1"/>
  <c r="G9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<sst xmlns="http://schemas.openxmlformats.org/spreadsheetml/2006/main" count="25" uniqueCount="25">
  <si>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7" type="noConversion"/>
  </si>
  <si>
    <t xml:space="preserve">근무월 </t>
    <phoneticPr fontId="7" type="noConversion"/>
  </si>
  <si>
    <t>초과근무수당지급액</t>
    <phoneticPr fontId="7" type="noConversion"/>
  </si>
  <si>
    <t>1인당평균초과근무시간</t>
    <phoneticPr fontId="7" type="noConversion"/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</si>
  <si>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</si>
  <si>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</si>
  <si>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</si>
  <si>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</si>
  <si>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</si>
  <si>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</si>
  <si>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</si>
  <si>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</si>
  <si>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9월</t>
    <phoneticPr fontId="7" type="noConversion"/>
  </si>
  <si>
    <t>계</t>
    <phoneticPr fontId="7" type="noConversion"/>
  </si>
  <si>
    <t>(단위 : 원)</t>
    <phoneticPr fontId="7" type="noConversion"/>
  </si>
  <si>
    <t>10월</t>
    <phoneticPr fontId="7" type="noConversion"/>
  </si>
  <si>
    <t>11월</t>
    <phoneticPr fontId="7" type="noConversion"/>
  </si>
  <si>
    <t>12월</t>
    <phoneticPr fontId="7" type="noConversion"/>
  </si>
  <si>
    <t>총인원</t>
    <phoneticPr fontId="7" type="noConversion"/>
  </si>
  <si>
    <t>초과근무시간
(시간)</t>
    <phoneticPr fontId="7" type="noConversion"/>
  </si>
  <si>
    <t>1인당초과근무수당지급액</t>
    <phoneticPr fontId="7" type="noConversion"/>
  </si>
  <si>
    <t>급여대장</t>
    <phoneticPr fontId="7" type="noConversion"/>
  </si>
  <si>
    <t>일자</t>
    <phoneticPr fontId="7" type="noConversion"/>
  </si>
  <si>
    <t>월별상세내역</t>
    <phoneticPr fontId="7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</si>
  <si>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20년&gt;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</si>
</sst>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3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41" fontId="5" fillId="0" borderId="0" xfId="1" applyFont="1" applyAlignment="1">
      <alignment horizontal="right" vertical="center"/>
    </xf>
    <xf numFmtId="41" fontId="5" fillId="0" borderId="0" xfId="0" applyNumberFormat="1" applyFont="1">
      <alignment vertical="center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2" fillId="0" borderId="1" xfId="0" applyFont="1" applyBorder="1">
      <alignment vertical="center"/>
    </xf>
    <xf numFmtId="41" fontId="12" fillId="0" borderId="1" xfId="1" applyFont="1" applyBorder="1">
      <alignment vertical="center"/>
    </xf>
    <xf numFmtId="41" fontId="12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2" fillId="0" borderId="0" xfId="0" applyFont="1">
      <alignment vertical="center"/>
    </xf>
    <xf numFmtId="0" fontId="11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E13" sqref="E13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8.5703125" hidden="1" customWidth="1"/>
    <col min="8" max="8" width="7.5703125" hidden="1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29" t="s">
        <v>0</v>
      </c>
      <c r="B1" s="29"/>
      <c r="C1" s="29"/>
      <c r="D1" s="29"/>
      <c r="E1" s="29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19</v>
      </c>
      <c r="C4" s="4" t="s">
        <v>2</v>
      </c>
      <c r="D4" s="4" t="s">
        <v>3</v>
      </c>
      <c r="E4" s="4" t="s">
        <v>20</v>
      </c>
      <c r="F4" s="14" t="s">
        <v>18</v>
      </c>
    </row>
    <row r="5" spans="1:10" s="5" customFormat="1" ht="27.75" customHeight="1" x14ac:dyDescent="0.2">
      <c r="A5" s="3" t="s">
        <v>4</v>
      </c>
      <c r="B5" s="3">
        <v>250</v>
      </c>
      <c r="C5" s="4">
        <f>1928978+85000+4099</f>
        <v>2018077</v>
      </c>
      <c r="D5" s="10">
        <f>B5/F5</f>
        <v>31.25</v>
      </c>
      <c r="E5" s="4">
        <f>C5/F5</f>
        <v>252259.625</v>
      </c>
      <c r="F5" s="5">
        <v>8</v>
      </c>
      <c r="G5" s="12">
        <f>B5/D5</f>
        <v>8</v>
      </c>
      <c r="H5" s="5">
        <f>C5/E5</f>
        <v>8</v>
      </c>
      <c r="J5" s="7"/>
    </row>
    <row r="6" spans="1:10" s="5" customFormat="1" ht="27.75" customHeight="1" x14ac:dyDescent="0.2">
      <c r="A6" s="3" t="s">
        <v>5</v>
      </c>
      <c r="B6" s="3">
        <v>270</v>
      </c>
      <c r="C6" s="4">
        <f>2562757+85000+32901</f>
        <v>2680658</v>
      </c>
      <c r="D6" s="10">
        <v>45</v>
      </c>
      <c r="E6" s="4">
        <v>427126</v>
      </c>
      <c r="F6" s="5">
        <v>6</v>
      </c>
      <c r="G6" s="12">
        <f>B6/D6</f>
        <v>6</v>
      </c>
      <c r="H6" s="5">
        <f t="shared" ref="H6:H15" si="0">C6/E6</f>
        <v>6.276035642878214</v>
      </c>
      <c r="J6" s="7"/>
    </row>
    <row r="7" spans="1:10" s="5" customFormat="1" ht="27.75" customHeight="1" x14ac:dyDescent="0.2">
      <c r="A7" s="3" t="s">
        <v>6</v>
      </c>
      <c r="B7" s="3">
        <v>254</v>
      </c>
      <c r="C7" s="4">
        <f>2019598+85000+9130</f>
        <v>2113728</v>
      </c>
      <c r="D7" s="10">
        <v>42.33</v>
      </c>
      <c r="E7" s="4">
        <v>336600</v>
      </c>
      <c r="F7" s="5">
        <v>6</v>
      </c>
      <c r="G7" s="12">
        <f t="shared" ref="G7:G10" si="1">B7/D7</f>
        <v>6.000472478147886</v>
      </c>
      <c r="H7" s="13">
        <f t="shared" si="0"/>
        <v>6.2796434937611405</v>
      </c>
      <c r="J7" s="7"/>
    </row>
    <row r="8" spans="1:10" s="5" customFormat="1" ht="27.75" customHeight="1" x14ac:dyDescent="0.2">
      <c r="A8" s="3" t="s">
        <v>7</v>
      </c>
      <c r="B8" s="3">
        <v>246</v>
      </c>
      <c r="C8" s="4">
        <f>1830000+85000+12209</f>
        <v>1927209</v>
      </c>
      <c r="D8" s="10">
        <v>41</v>
      </c>
      <c r="E8" s="4">
        <v>305000</v>
      </c>
      <c r="F8" s="5">
        <v>6</v>
      </c>
      <c r="G8" s="12">
        <f t="shared" si="1"/>
        <v>6</v>
      </c>
      <c r="H8" s="13">
        <f t="shared" si="0"/>
        <v>6.3187180327868848</v>
      </c>
      <c r="J8" s="7"/>
    </row>
    <row r="9" spans="1:10" s="5" customFormat="1" ht="27.75" customHeight="1" x14ac:dyDescent="0.2">
      <c r="A9" s="3" t="s">
        <v>8</v>
      </c>
      <c r="B9" s="3">
        <v>290</v>
      </c>
      <c r="C9" s="4">
        <f>3016652+85000+53157</f>
        <v>3154809</v>
      </c>
      <c r="D9" s="10">
        <v>32.22</v>
      </c>
      <c r="E9" s="4">
        <v>335183</v>
      </c>
      <c r="F9" s="5">
        <v>9</v>
      </c>
      <c r="G9" s="12">
        <f t="shared" si="1"/>
        <v>9.0006207324643075</v>
      </c>
      <c r="H9" s="13">
        <f t="shared" si="0"/>
        <v>9.4121987093617516</v>
      </c>
      <c r="J9" s="7"/>
    </row>
    <row r="10" spans="1:10" s="5" customFormat="1" ht="27.75" customHeight="1" x14ac:dyDescent="0.2">
      <c r="A10" s="3" t="s">
        <v>9</v>
      </c>
      <c r="B10" s="3">
        <v>294</v>
      </c>
      <c r="C10" s="4">
        <f>3207421+85000+61743</f>
        <v>3354164</v>
      </c>
      <c r="D10" s="10">
        <v>49</v>
      </c>
      <c r="E10" s="4">
        <v>534570</v>
      </c>
      <c r="F10" s="5">
        <v>6</v>
      </c>
      <c r="G10" s="12">
        <f t="shared" si="1"/>
        <v>6</v>
      </c>
      <c r="H10" s="13">
        <f t="shared" si="0"/>
        <v>6.2745084834539915</v>
      </c>
      <c r="J10" s="7"/>
    </row>
    <row r="11" spans="1:10" s="5" customFormat="1" ht="27.75" customHeight="1" x14ac:dyDescent="0.2">
      <c r="A11" s="3" t="s">
        <v>10</v>
      </c>
      <c r="B11" s="3">
        <v>262</v>
      </c>
      <c r="C11" s="4">
        <f>2209196+85000+18260</f>
        <v>2312456</v>
      </c>
      <c r="D11" s="10">
        <v>43.67</v>
      </c>
      <c r="E11" s="4">
        <v>368199</v>
      </c>
      <c r="F11" s="5">
        <v>6</v>
      </c>
      <c r="G11" s="12">
        <f t="shared" ref="G11:G15" si="2">B11/D11</f>
        <v>5.9995420196931528</v>
      </c>
      <c r="H11" s="9">
        <f t="shared" si="0"/>
        <v>6.2804516036165223</v>
      </c>
      <c r="J11" s="7"/>
    </row>
    <row r="12" spans="1:10" s="5" customFormat="1" ht="27.75" customHeight="1" x14ac:dyDescent="0.2">
      <c r="A12" s="3" t="s">
        <v>11</v>
      </c>
      <c r="B12" s="3">
        <v>358</v>
      </c>
      <c r="C12" s="4">
        <f>4734070+85000+121432</f>
        <v>4940502</v>
      </c>
      <c r="D12" s="10">
        <v>27.54</v>
      </c>
      <c r="E12" s="4">
        <v>364159</v>
      </c>
      <c r="F12" s="5">
        <v>13</v>
      </c>
      <c r="G12" s="5">
        <f t="shared" si="2"/>
        <v>12.99927378358751</v>
      </c>
      <c r="H12" s="9">
        <f t="shared" si="0"/>
        <v>13.566881499564751</v>
      </c>
      <c r="J12" s="7"/>
    </row>
    <row r="13" spans="1:10" s="5" customFormat="1" ht="27.75" customHeight="1" x14ac:dyDescent="0.2">
      <c r="A13" s="3" t="s">
        <v>12</v>
      </c>
      <c r="B13" s="3">
        <v>311</v>
      </c>
      <c r="C13" s="4">
        <f>3439211+59330</f>
        <v>3498541</v>
      </c>
      <c r="D13" s="10">
        <v>38.96</v>
      </c>
      <c r="E13" s="4">
        <v>429901</v>
      </c>
      <c r="F13" s="5">
        <v>8</v>
      </c>
      <c r="G13" s="5">
        <f t="shared" si="2"/>
        <v>7.982546201232033</v>
      </c>
      <c r="H13" s="9">
        <f>C13/E13</f>
        <v>8.1380154965910751</v>
      </c>
      <c r="J13" s="7"/>
    </row>
    <row r="14" spans="1:10" s="5" customFormat="1" ht="27.75" customHeight="1" x14ac:dyDescent="0.2">
      <c r="A14" s="3" t="s">
        <v>15</v>
      </c>
      <c r="B14" s="3">
        <v>281</v>
      </c>
      <c r="C14" s="4">
        <f>2936395</f>
        <v>2936395</v>
      </c>
      <c r="D14" s="10">
        <v>46.83</v>
      </c>
      <c r="E14" s="4">
        <v>468062</v>
      </c>
      <c r="F14" s="5">
        <v>6</v>
      </c>
      <c r="G14" s="5">
        <f t="shared" si="2"/>
        <v>6.0004270766602605</v>
      </c>
      <c r="H14" s="9">
        <f t="shared" si="0"/>
        <v>6.2735171836209735</v>
      </c>
      <c r="J14" s="7"/>
    </row>
    <row r="15" spans="1:10" s="5" customFormat="1" ht="27.75" customHeight="1" x14ac:dyDescent="0.2">
      <c r="A15" s="3" t="s">
        <v>16</v>
      </c>
      <c r="B15" s="3">
        <v>340</v>
      </c>
      <c r="C15" s="4">
        <v>4217572</v>
      </c>
      <c r="D15" s="10">
        <v>28.33</v>
      </c>
      <c r="E15" s="4">
        <v>351464</v>
      </c>
      <c r="F15" s="5">
        <v>12</v>
      </c>
      <c r="G15" s="12">
        <f t="shared" si="2"/>
        <v>12.00141193081539</v>
      </c>
      <c r="H15" s="9">
        <f t="shared" si="0"/>
        <v>12.000011380966471</v>
      </c>
      <c r="J15" s="7"/>
    </row>
    <row r="16" spans="1:10" s="5" customFormat="1" ht="27.75" customHeight="1" x14ac:dyDescent="0.2">
      <c r="A16" s="3" t="s">
        <v>17</v>
      </c>
      <c r="B16" s="3">
        <v>290</v>
      </c>
      <c r="C16" s="4">
        <v>3260630</v>
      </c>
      <c r="D16" s="10">
        <v>41.43</v>
      </c>
      <c r="E16" s="4">
        <v>465804</v>
      </c>
      <c r="F16" s="5">
        <v>7</v>
      </c>
      <c r="G16" s="12">
        <f>B16/D16</f>
        <v>6.9997586290127929</v>
      </c>
      <c r="H16" s="9">
        <f>C16/E16</f>
        <v>7.0000042936514069</v>
      </c>
    </row>
    <row r="17" spans="1:5" s="5" customFormat="1" ht="27.75" customHeight="1" x14ac:dyDescent="0.2">
      <c r="A17" s="3" t="s">
        <v>13</v>
      </c>
      <c r="B17" s="3"/>
      <c r="C17" s="4">
        <f>SUM(C5:C16)</f>
        <v>36414741</v>
      </c>
      <c r="D17" s="4"/>
      <c r="E17" s="4"/>
    </row>
    <row r="20" spans="1:5" ht="16.5" hidden="1" x14ac:dyDescent="0.2">
      <c r="A20" s="17" t="s">
        <v>23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0">
        <v>12</v>
      </c>
      <c r="B22" s="20">
        <v>200</v>
      </c>
      <c r="C22" s="19">
        <v>4070200</v>
      </c>
    </row>
    <row r="23" spans="1:5" hidden="1" x14ac:dyDescent="0.2">
      <c r="A23" s="30"/>
      <c r="B23" s="20">
        <v>35</v>
      </c>
      <c r="C23" s="19">
        <v>725391</v>
      </c>
    </row>
    <row r="24" spans="1:5" hidden="1" x14ac:dyDescent="0.2">
      <c r="A24" s="30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22</v>
      </c>
      <c r="B27" s="16" t="s">
        <v>21</v>
      </c>
    </row>
    <row r="28" spans="1:5" ht="13.5" hidden="1" x14ac:dyDescent="0.2">
      <c r="A28" s="22">
        <v>201912</v>
      </c>
      <c r="B28" s="23">
        <v>9181658</v>
      </c>
      <c r="C28" s="24">
        <f>B28-C15</f>
        <v>4964086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3">SUM(B28:B29)</f>
        <v>11737049</v>
      </c>
      <c r="C30" s="26">
        <f>SUM(C28:C29)</f>
        <v>7519477</v>
      </c>
    </row>
  </sheetData>
  <mergeCells count="2">
    <mergeCell ref="A1:E1"/>
    <mergeCell ref="A22:A24"/>
  </mergeCells>
  <phoneticPr fontId="7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2014-10-23T02:39:48Z</cp:lastPrinted>
  <dcterms:created xsi:type="dcterms:W3CDTF">2014-10-08T02:27:44Z</dcterms:created>
  <dcterms:modified xsi:type="dcterms:W3CDTF">2021-01-14T08:13:45Z</dcterms:modified>
</cp:coreProperties>
</file>